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35" windowWidth="15180" windowHeight="8835" tabRatio="370" activeTab="0"/>
  </bookViews>
  <sheets>
    <sheet name="Read Me" sheetId="1" r:id="rId1"/>
    <sheet name="Oblique cyls" sheetId="2" r:id="rId2"/>
  </sheets>
  <externalReferences>
    <externalReference r:id="rId5"/>
    <externalReference r:id="rId6"/>
  </externalReferences>
  <definedNames>
    <definedName name="_Database_Out">'[2]SL-Design'!#REF!</definedName>
    <definedName name="_Dist_Bin">'[2]SL-Design'!#REF!</definedName>
    <definedName name="CRITERIA">'[1]Hyperm 9.2'!#REF!</definedName>
    <definedName name="EXTRACT">'[1]Hyperm 9.2'!#REF!</definedName>
    <definedName name="_xlnm.Print_Area" localSheetId="1">'Oblique cyls'!$A$2:$B$18</definedName>
  </definedNames>
  <calcPr fullCalcOnLoad="1"/>
</workbook>
</file>

<file path=xl/sharedStrings.xml><?xml version="1.0" encoding="utf-8"?>
<sst xmlns="http://schemas.openxmlformats.org/spreadsheetml/2006/main" count="42" uniqueCount="40">
  <si>
    <t>R</t>
  </si>
  <si>
    <t>L</t>
  </si>
  <si>
    <t xml:space="preserve">Sphere power </t>
  </si>
  <si>
    <t xml:space="preserve">Axis </t>
  </si>
  <si>
    <t>Sphere power of over-refraction</t>
  </si>
  <si>
    <t>Cylinder power of over-refraction</t>
  </si>
  <si>
    <t>Axis of over-refraction</t>
  </si>
  <si>
    <t>Calculations</t>
  </si>
  <si>
    <t>CO total</t>
  </si>
  <si>
    <t>C45 total</t>
  </si>
  <si>
    <t xml:space="preserve">C1       </t>
  </si>
  <si>
    <t>A1</t>
  </si>
  <si>
    <t xml:space="preserve">Cylinder power </t>
  </si>
  <si>
    <r>
      <t xml:space="preserve">Inputs - </t>
    </r>
    <r>
      <rPr>
        <sz val="10"/>
        <rFont val="Arial"/>
        <family val="0"/>
      </rPr>
      <t>Original Lens</t>
    </r>
  </si>
  <si>
    <r>
      <t xml:space="preserve">Outputs - </t>
    </r>
    <r>
      <rPr>
        <sz val="10"/>
        <rFont val="Arial"/>
        <family val="0"/>
      </rPr>
      <t>New Prescription</t>
    </r>
  </si>
  <si>
    <t>Toric Lens Calculator</t>
  </si>
  <si>
    <t>Biocompatibles Toric Lens Calculator</t>
  </si>
  <si>
    <t>Rounding</t>
  </si>
  <si>
    <t>Disclaimer</t>
  </si>
  <si>
    <t>This spreadsheet is intended as an aid to toric lens fitting and supplements rather than replaces the skill of the practitioner.  No liability will be accepted for problems arising from the use of this spreadsheet.</t>
  </si>
  <si>
    <t>The outputs can be read either to two decimal places (columns B&amp;C) or rounded to the nearest 0.25D (columns E&amp;F).</t>
  </si>
  <si>
    <t>Lens Accuracy</t>
  </si>
  <si>
    <t xml:space="preserve">It is helpful to verify the lens specification by blotting with a medical wipe and measuring the lens on a focimeter.  The cylinder axis can be read more accurately by using a Tori-check lens holder.  In some instances, it is also worth re-checking the patient’s refraction and any back vertex distance calculation.  </t>
  </si>
  <si>
    <t xml:space="preserve">When toric soft lenses  fail to give satisfactory visual acuity (VA) due to misorientation, several signs help to confirm whether the reduced VA is due to simple misorientation rather than inaccurate refraction, inaccurate lens manufacture or a combination of factors:  (1) the over-refraction will yield a resultant cylinder power which is twice the resultant sphere power;  (2) when the lens is digitally rotated to the intended orientation, the VA will improve to the expected level.  In these cases, the remedy is to reorder the lens taking into account the axis mislocation.  </t>
  </si>
  <si>
    <t>Toric lens rotation</t>
  </si>
  <si>
    <t>Other causes of reduced VA</t>
  </si>
  <si>
    <t>Graeme Young      Nov. 2001</t>
  </si>
  <si>
    <t>When poor vision cannot be explained by rotation, it is helpful to verify the lens specification and possible re-check the patient’s refraction and any back vertex distance calculation.  Usually, these investigations will yield the source of the error and the practitioner can reorder a new lens based on his or her findings.  Occasionally, however, an alternative and possibly easier option is to reorder the new lens based on a calculation of the resultant of the lens power (measured rather than nominal) and an accurate over-refraction.  This is sometimes appropriate with high prescriptions or in cases where the findings are inconsistent and a solution is not obvious.</t>
  </si>
  <si>
    <t>Using the calculator</t>
  </si>
  <si>
    <t>When to use the calculator</t>
  </si>
  <si>
    <t>Reordering a new lens based on a calculation of the resultant of the lens power (measured rather than nominal) and an accurate over-refraction is sometimes appropriate, e.g.  with high prescriptions, in cases where the findings are inconsistent, or - as a last resort.</t>
  </si>
  <si>
    <t>Expanding the calculator</t>
  </si>
  <si>
    <t>Insert the lens power (rows 3-5) and over-refraction details (rows 6-8) in the appropriate cells.  Also note the amount of lens rotation (in degrees) in the  cell on row 9.  To indicate the direction of lens rotation, clockwise rotation has a plus sign and anti-clockwise rotation  a minus sign.</t>
  </si>
  <si>
    <t>The number of columns can be increased by highlighting a column, selecting the square in the top right hand corner and dragging across other columns.</t>
  </si>
  <si>
    <r>
      <t xml:space="preserve">Remember that the tolerances for toric soft lenses are wide and that it is therefore unwise to re-order lenses based on the over-refraction and the </t>
    </r>
    <r>
      <rPr>
        <u val="single"/>
        <sz val="10"/>
        <color indexed="13"/>
        <rFont val="Arial"/>
        <family val="2"/>
      </rPr>
      <t>labelled</t>
    </r>
    <r>
      <rPr>
        <sz val="10"/>
        <color indexed="13"/>
        <rFont val="Arial"/>
        <family val="2"/>
      </rPr>
      <t xml:space="preserve"> power.</t>
    </r>
  </si>
  <si>
    <t xml:space="preserve">Lens axis </t>
  </si>
  <si>
    <t>Lens cylinder power</t>
  </si>
  <si>
    <t xml:space="preserve">Lens sphere power </t>
  </si>
  <si>
    <t>On eye lens rotation (+ =CW)</t>
  </si>
  <si>
    <r>
      <t>This spreadsheet was developed by Geoff Cooke, Tim Green and Graeme Young and was originally described in an article in the Optician (</t>
    </r>
    <r>
      <rPr>
        <sz val="9"/>
        <color indexed="13"/>
        <rFont val="Arial"/>
        <family val="2"/>
      </rPr>
      <t xml:space="preserve">Cooke G, Green T, Young G.  Spreadsheet calculation of oblique cylinder powers. </t>
    </r>
    <r>
      <rPr>
        <i/>
        <sz val="9"/>
        <color indexed="13"/>
        <rFont val="Arial"/>
        <family val="2"/>
      </rPr>
      <t>Optician</t>
    </r>
    <r>
      <rPr>
        <sz val="9"/>
        <color indexed="13"/>
        <rFont val="Arial"/>
        <family val="2"/>
      </rPr>
      <t xml:space="preserve"> 1996; 211(5540): 28-30</t>
    </r>
    <r>
      <rPr>
        <sz val="10"/>
        <color indexed="13"/>
        <rFont val="Arial"/>
        <family val="2"/>
      </rPr>
      <t>).  The original formulae quoted in that article contained some errors and these have been corrected in this version.</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</si>
</sst>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 \-0.00"/>
    <numFmt numFmtId="174" formatCode="0.00000"/>
    <numFmt numFmtId="175" formatCode="0.0000"/>
    <numFmt numFmtId="176" formatCode="0.0"/>
    <numFmt numFmtId="177" formatCode="d/m/yy\ h:mm"/>
    <numFmt numFmtId="178" formatCode="0.000000"/>
    <numFmt numFmtId="179" formatCode="\+0.00;\-0.00"/>
    <numFmt numFmtId="180" formatCode="\+0.00;\-0.00;0.00"/>
    <numFmt numFmtId="181" formatCode="\+0.#;\-0.#"/>
    <numFmt numFmtId="182" formatCode="\+0;\ \-0"/>
  </numFmts>
  <fonts count="18">
    <font>
      <sz val="9"/>
      <name val="Swiss"/>
      <family val="0"/>
    </font>
    <font>
      <b/>
      <sz val="9"/>
      <name val="Swiss"/>
      <family val="0"/>
    </font>
    <font>
      <i/>
      <sz val="9"/>
      <name val="Swiss"/>
      <family val="0"/>
    </font>
    <font>
      <b/>
      <i/>
      <sz val="9"/>
      <name val="Swiss"/>
      <family val="0"/>
    </font>
    <font>
      <sz val="10"/>
      <name val="Helv"/>
      <family val="0"/>
    </font>
    <font>
      <sz val="10"/>
      <name val="Courier"/>
      <family val="0"/>
    </font>
    <font>
      <sz val="9"/>
      <name val="Arial"/>
      <family val="0"/>
    </font>
    <font>
      <sz val="10"/>
      <name val="Arial"/>
      <family val="0"/>
    </font>
    <font>
      <sz val="10"/>
      <name val="MS Sans Serif"/>
      <family val="0"/>
    </font>
    <font>
      <sz val="10"/>
      <name val="Swiss (scalable)"/>
      <family val="0"/>
    </font>
    <font>
      <b/>
      <sz val="10"/>
      <name val="Arial"/>
      <family val="0"/>
    </font>
    <font>
      <b/>
      <sz val="10"/>
      <color indexed="8"/>
      <name val="Arial"/>
      <family val="2"/>
    </font>
    <font>
      <sz val="10"/>
      <color indexed="8"/>
      <name val="Arial"/>
      <family val="2"/>
    </font>
    <font>
      <sz val="10"/>
      <color indexed="13"/>
      <name val="Arial"/>
      <family val="2"/>
    </font>
    <font>
      <b/>
      <sz val="10"/>
      <color indexed="13"/>
      <name val="Arial"/>
      <family val="2"/>
    </font>
    <font>
      <u val="single"/>
      <sz val="10"/>
      <color indexed="13"/>
      <name val="Arial"/>
      <family val="2"/>
    </font>
    <font>
      <sz val="9"/>
      <color indexed="13"/>
      <name val="Arial"/>
      <family val="2"/>
    </font>
    <font>
      <i/>
      <sz val="9"/>
      <color indexed="13"/>
      <name val="Arial"/>
      <family val="2"/>
    </font>
  </fonts>
  <fills count="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15"/>
        <bgColor indexed="64"/>
      </patternFill>
    </fill>
    <fill>
      <patternFill patternType="solid">
        <fgColor indexed="48"/>
        <bgColor indexed="64"/>
      </patternFill>
    </fill>
    <fill>
      <patternFill patternType="solid">
        <fgColor indexed="41"/>
        <bgColor indexed="64"/>
      </patternFill>
    </fill>
  </fills>
  <borders count="6">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lignment/>
      <protection/>
    </xf>
    <xf numFmtId="9" fontId="0" fillId="0" borderId="0" applyFont="0" applyFill="0" applyBorder="0" applyAlignment="0" applyProtection="0"/>
  </cellStyleXfs>
  <cellXfs count="27">
    <xf numFmtId="0" fontId="0" fillId="0" borderId="0" xfId="0" applyAlignment="1">
      <alignment/>
    </xf>
    <xf numFmtId="173" fontId="12" fillId="2" borderId="1" xfId="19" applyNumberFormat="1" applyFont="1" applyFill="1" applyBorder="1" applyAlignment="1">
      <alignment horizontal="center" vertical="center"/>
      <protection/>
    </xf>
    <xf numFmtId="173" fontId="12" fillId="2" borderId="2" xfId="19" applyNumberFormat="1" applyFont="1" applyFill="1" applyBorder="1" applyAlignment="1">
      <alignment horizontal="center" vertical="center"/>
      <protection/>
    </xf>
    <xf numFmtId="0" fontId="12" fillId="2" borderId="3" xfId="19" applyFont="1" applyFill="1" applyBorder="1" applyAlignment="1">
      <alignment horizontal="center" vertical="center"/>
      <protection/>
    </xf>
    <xf numFmtId="173" fontId="12" fillId="3" borderId="1" xfId="19" applyNumberFormat="1" applyFont="1" applyFill="1" applyBorder="1" applyAlignment="1">
      <alignment horizontal="center" vertical="center"/>
      <protection/>
    </xf>
    <xf numFmtId="173" fontId="12" fillId="3" borderId="2" xfId="19" applyNumberFormat="1" applyFont="1" applyFill="1" applyBorder="1" applyAlignment="1">
      <alignment horizontal="center" vertical="center"/>
      <protection/>
    </xf>
    <xf numFmtId="0" fontId="12" fillId="3" borderId="3" xfId="19" applyFont="1" applyFill="1" applyBorder="1" applyAlignment="1">
      <alignment horizontal="center" vertical="center"/>
      <protection/>
    </xf>
    <xf numFmtId="0" fontId="10" fillId="4" borderId="0" xfId="19" applyFont="1" applyFill="1" applyAlignment="1">
      <alignment vertical="center"/>
      <protection/>
    </xf>
    <xf numFmtId="0" fontId="12" fillId="4" borderId="0" xfId="19" applyFont="1" applyFill="1" applyBorder="1" applyAlignment="1">
      <alignment vertical="center"/>
      <protection/>
    </xf>
    <xf numFmtId="0" fontId="7" fillId="4" borderId="0" xfId="19" applyFill="1" applyAlignment="1">
      <alignment vertical="center"/>
      <protection/>
    </xf>
    <xf numFmtId="0" fontId="12" fillId="4" borderId="0" xfId="19" applyFont="1" applyFill="1" applyAlignment="1">
      <alignment vertical="center"/>
      <protection/>
    </xf>
    <xf numFmtId="2" fontId="12" fillId="4" borderId="0" xfId="19" applyNumberFormat="1" applyFont="1" applyFill="1" applyAlignment="1">
      <alignment horizontal="center" vertical="center"/>
      <protection/>
    </xf>
    <xf numFmtId="2" fontId="12" fillId="4" borderId="0" xfId="19" applyNumberFormat="1" applyFont="1" applyFill="1" applyAlignment="1">
      <alignment vertical="center"/>
      <protection/>
    </xf>
    <xf numFmtId="0" fontId="7" fillId="4" borderId="0" xfId="19" applyFont="1" applyFill="1" applyAlignment="1">
      <alignment horizontal="center" vertical="center"/>
      <protection/>
    </xf>
    <xf numFmtId="173" fontId="7" fillId="4" borderId="0" xfId="19" applyNumberFormat="1" applyFill="1" applyAlignment="1">
      <alignment horizontal="center" vertical="center"/>
      <protection/>
    </xf>
    <xf numFmtId="173" fontId="7" fillId="4" borderId="0" xfId="19" applyNumberFormat="1" applyFont="1" applyFill="1" applyAlignment="1">
      <alignment horizontal="left" vertical="center"/>
      <protection/>
    </xf>
    <xf numFmtId="0" fontId="7" fillId="4" borderId="0" xfId="19" applyFont="1" applyFill="1" applyAlignment="1">
      <alignment vertical="center"/>
      <protection/>
    </xf>
    <xf numFmtId="0" fontId="7" fillId="4" borderId="0" xfId="19" applyFill="1" applyBorder="1" applyAlignment="1">
      <alignment vertical="center"/>
      <protection/>
    </xf>
    <xf numFmtId="0" fontId="13" fillId="5" borderId="0" xfId="0" applyFont="1" applyFill="1" applyAlignment="1">
      <alignment vertical="center"/>
    </xf>
    <xf numFmtId="0" fontId="14" fillId="5" borderId="0" xfId="0" applyFont="1" applyFill="1" applyAlignment="1">
      <alignment vertical="center" wrapText="1"/>
    </xf>
    <xf numFmtId="0" fontId="13" fillId="5" borderId="0" xfId="0" applyFont="1" applyFill="1" applyAlignment="1">
      <alignment vertical="top"/>
    </xf>
    <xf numFmtId="0" fontId="13" fillId="5" borderId="0" xfId="0" applyFont="1" applyFill="1" applyAlignment="1">
      <alignment vertical="center" wrapText="1"/>
    </xf>
    <xf numFmtId="0" fontId="13" fillId="5" borderId="0" xfId="0" applyFont="1" applyFill="1" applyAlignment="1">
      <alignment horizontal="left" vertical="center" wrapText="1"/>
    </xf>
    <xf numFmtId="0" fontId="11" fillId="6" borderId="4" xfId="19" applyFont="1" applyFill="1" applyBorder="1" applyAlignment="1">
      <alignment horizontal="center" vertical="center"/>
      <protection/>
    </xf>
    <xf numFmtId="0" fontId="11" fillId="6" borderId="5" xfId="19" applyFont="1" applyFill="1" applyBorder="1" applyAlignment="1">
      <alignment horizontal="center" vertical="center"/>
      <protection/>
    </xf>
    <xf numFmtId="0" fontId="10" fillId="4" borderId="0" xfId="19" applyFont="1" applyFill="1" applyBorder="1" applyAlignment="1">
      <alignment horizontal="center" vertical="center"/>
      <protection/>
    </xf>
    <xf numFmtId="182" fontId="12" fillId="2" borderId="4" xfId="19" applyNumberFormat="1" applyFont="1" applyFill="1" applyBorder="1" applyAlignment="1">
      <alignment horizontal="center" vertical="center"/>
      <protection/>
    </xf>
  </cellXfs>
  <cellStyles count="7">
    <cellStyle name="Normal" xfId="0"/>
    <cellStyle name="Comma" xfId="15"/>
    <cellStyle name="Comma [0]" xfId="16"/>
    <cellStyle name="Currency" xfId="17"/>
    <cellStyle name="Currency [0]" xfId="18"/>
    <cellStyle name="Normal_Sheet1 (2)"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828675</xdr:colOff>
      <xdr:row>0</xdr:row>
      <xdr:rowOff>66675</xdr:rowOff>
    </xdr:from>
    <xdr:to>
      <xdr:col>1</xdr:col>
      <xdr:colOff>4533900</xdr:colOff>
      <xdr:row>1</xdr:row>
      <xdr:rowOff>95250</xdr:rowOff>
    </xdr:to>
    <xdr:pic>
      <xdr:nvPicPr>
        <xdr:cNvPr id="1" name="Picture 3"/>
        <xdr:cNvPicPr preferRelativeResize="1">
          <a:picLocks noChangeAspect="1"/>
        </xdr:cNvPicPr>
      </xdr:nvPicPr>
      <xdr:blipFill>
        <a:blip r:embed="rId1"/>
        <a:stretch>
          <a:fillRect/>
        </a:stretch>
      </xdr:blipFill>
      <xdr:spPr>
        <a:xfrm>
          <a:off x="3438525" y="66675"/>
          <a:ext cx="3705225" cy="333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GP_D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STUDIES\Clin-R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   9.3   "/>
      <sheetName val="Hyperm 9.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L-Design"/>
      <sheetName val="RGP-Design"/>
      <sheetName val="Oblique cyls."/>
      <sheetName val="LARS"/>
      <sheetName val="+ to - cyl"/>
      <sheetName val="WC-Dkt"/>
      <sheetName val="Toric tol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15"/>
  <sheetViews>
    <sheetView tabSelected="1" workbookViewId="0" topLeftCell="A1">
      <selection activeCell="A1" sqref="A1"/>
    </sheetView>
  </sheetViews>
  <sheetFormatPr defaultColWidth="9.00390625" defaultRowHeight="12"/>
  <cols>
    <col min="1" max="1" width="34.25390625" style="18" customWidth="1"/>
    <col min="2" max="2" width="79.00390625" style="21" customWidth="1"/>
    <col min="3" max="16384" width="9.25390625" style="18" customWidth="1"/>
  </cols>
  <sheetData>
    <row r="1" ht="24" customHeight="1"/>
    <row r="2" ht="36" customHeight="1">
      <c r="B2" s="19" t="s">
        <v>16</v>
      </c>
    </row>
    <row r="3" spans="1:2" ht="51">
      <c r="A3" s="20"/>
      <c r="B3" s="21" t="s">
        <v>39</v>
      </c>
    </row>
    <row r="4" ht="12.75">
      <c r="A4" s="20"/>
    </row>
    <row r="5" spans="1:2" ht="89.25">
      <c r="A5" s="20" t="s">
        <v>24</v>
      </c>
      <c r="B5" s="22" t="s">
        <v>23</v>
      </c>
    </row>
    <row r="6" spans="1:2" ht="102">
      <c r="A6" s="20" t="s">
        <v>25</v>
      </c>
      <c r="B6" s="22" t="s">
        <v>27</v>
      </c>
    </row>
    <row r="7" spans="1:2" ht="25.5">
      <c r="A7" s="20" t="s">
        <v>21</v>
      </c>
      <c r="B7" s="21" t="s">
        <v>34</v>
      </c>
    </row>
    <row r="8" spans="1:2" ht="51">
      <c r="A8" s="20"/>
      <c r="B8" s="22" t="s">
        <v>22</v>
      </c>
    </row>
    <row r="9" spans="1:2" ht="38.25">
      <c r="A9" s="20" t="s">
        <v>29</v>
      </c>
      <c r="B9" s="22" t="s">
        <v>30</v>
      </c>
    </row>
    <row r="10" spans="1:2" ht="51">
      <c r="A10" s="20" t="s">
        <v>28</v>
      </c>
      <c r="B10" s="22" t="s">
        <v>32</v>
      </c>
    </row>
    <row r="11" spans="1:2" ht="25.5">
      <c r="A11" s="20" t="s">
        <v>17</v>
      </c>
      <c r="B11" s="21" t="s">
        <v>20</v>
      </c>
    </row>
    <row r="12" spans="1:2" ht="25.5">
      <c r="A12" s="20" t="s">
        <v>31</v>
      </c>
      <c r="B12" s="21" t="s">
        <v>33</v>
      </c>
    </row>
    <row r="13" spans="1:2" ht="38.25">
      <c r="A13" s="20" t="s">
        <v>18</v>
      </c>
      <c r="B13" s="21" t="s">
        <v>19</v>
      </c>
    </row>
    <row r="15" ht="12.75">
      <c r="B15" s="21" t="s">
        <v>26</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F34"/>
  <sheetViews>
    <sheetView showGridLines="0" workbookViewId="0" topLeftCell="A1">
      <selection activeCell="A24" sqref="A24"/>
    </sheetView>
  </sheetViews>
  <sheetFormatPr defaultColWidth="9.00390625" defaultRowHeight="12"/>
  <cols>
    <col min="1" max="1" width="33.125" style="9" customWidth="1"/>
    <col min="2" max="3" width="12.25390625" style="9" customWidth="1"/>
    <col min="4" max="4" width="9.25390625" style="9" customWidth="1"/>
    <col min="5" max="6" width="12.25390625" style="9" customWidth="1"/>
    <col min="7" max="16384" width="9.25390625" style="9" customWidth="1"/>
  </cols>
  <sheetData>
    <row r="1" s="17" customFormat="1" ht="24" customHeight="1">
      <c r="A1" s="25" t="s">
        <v>15</v>
      </c>
    </row>
    <row r="2" spans="1:6" ht="27" customHeight="1">
      <c r="A2" s="7" t="s">
        <v>13</v>
      </c>
      <c r="B2" s="23" t="s">
        <v>0</v>
      </c>
      <c r="C2" s="23" t="s">
        <v>1</v>
      </c>
      <c r="D2" s="8"/>
      <c r="E2" s="23" t="s">
        <v>0</v>
      </c>
      <c r="F2" s="24" t="s">
        <v>1</v>
      </c>
    </row>
    <row r="3" spans="1:6" ht="16.5" customHeight="1">
      <c r="A3" s="16" t="s">
        <v>37</v>
      </c>
      <c r="B3" s="1">
        <v>-3.5</v>
      </c>
      <c r="C3" s="1">
        <v>0</v>
      </c>
      <c r="D3" s="10"/>
      <c r="E3" s="1">
        <v>-1</v>
      </c>
      <c r="F3" s="1">
        <v>-0.75</v>
      </c>
    </row>
    <row r="4" spans="1:6" ht="16.5" customHeight="1">
      <c r="A4" s="16" t="s">
        <v>36</v>
      </c>
      <c r="B4" s="2">
        <v>1.25</v>
      </c>
      <c r="C4" s="2">
        <v>-2</v>
      </c>
      <c r="D4" s="10"/>
      <c r="E4" s="2">
        <v>-2</v>
      </c>
      <c r="F4" s="2">
        <v>-1</v>
      </c>
    </row>
    <row r="5" spans="1:6" ht="16.5" customHeight="1">
      <c r="A5" s="16" t="s">
        <v>35</v>
      </c>
      <c r="B5" s="3">
        <v>180</v>
      </c>
      <c r="C5" s="3">
        <v>180</v>
      </c>
      <c r="D5" s="10"/>
      <c r="E5" s="3">
        <v>180</v>
      </c>
      <c r="F5" s="3">
        <v>170</v>
      </c>
    </row>
    <row r="6" spans="1:6" ht="16.5" customHeight="1">
      <c r="A6" s="9" t="s">
        <v>4</v>
      </c>
      <c r="B6" s="1">
        <v>0.5</v>
      </c>
      <c r="C6" s="1">
        <v>0</v>
      </c>
      <c r="D6" s="10"/>
      <c r="E6" s="1">
        <v>0.5</v>
      </c>
      <c r="F6" s="1">
        <v>-0.75</v>
      </c>
    </row>
    <row r="7" spans="1:6" ht="16.5" customHeight="1">
      <c r="A7" s="9" t="s">
        <v>5</v>
      </c>
      <c r="B7" s="2">
        <v>-1</v>
      </c>
      <c r="C7" s="2">
        <v>-2</v>
      </c>
      <c r="D7" s="10"/>
      <c r="E7" s="2">
        <v>-1</v>
      </c>
      <c r="F7" s="2">
        <v>-1</v>
      </c>
    </row>
    <row r="8" spans="1:6" ht="16.5" customHeight="1">
      <c r="A8" s="9" t="s">
        <v>6</v>
      </c>
      <c r="B8" s="3">
        <v>20</v>
      </c>
      <c r="C8" s="3">
        <v>180</v>
      </c>
      <c r="D8" s="10"/>
      <c r="E8" s="3">
        <v>20</v>
      </c>
      <c r="F8" s="3">
        <v>170</v>
      </c>
    </row>
    <row r="9" spans="1:6" ht="16.5" customHeight="1">
      <c r="A9" s="16" t="s">
        <v>38</v>
      </c>
      <c r="B9" s="26">
        <v>5</v>
      </c>
      <c r="C9" s="26">
        <v>-15</v>
      </c>
      <c r="D9" s="10"/>
      <c r="E9" s="26">
        <v>5</v>
      </c>
      <c r="F9" s="26">
        <v>-10</v>
      </c>
    </row>
    <row r="10" spans="1:6" ht="16.5" customHeight="1" hidden="1">
      <c r="A10" s="7" t="s">
        <v>7</v>
      </c>
      <c r="B10" s="10"/>
      <c r="C10" s="10"/>
      <c r="D10" s="10"/>
      <c r="E10" s="10"/>
      <c r="F10" s="10"/>
    </row>
    <row r="11" spans="1:6" ht="16.5" customHeight="1" hidden="1">
      <c r="A11" s="9" t="s">
        <v>8</v>
      </c>
      <c r="B11" s="11">
        <f>B4*COS((B5-B9)*PI()/90)+B7*COS(B8*PI()/90)</f>
        <v>0.46496524814628193</v>
      </c>
      <c r="C11" s="11">
        <f>C4*COS((C5-C9)*PI()/90)+C7*COS(C8*PI()/90)</f>
        <v>-3.732050807568878</v>
      </c>
      <c r="D11" s="10"/>
      <c r="E11" s="11">
        <f>E4*COS((E5-E9)*PI()/90)+E7*COS(E8*PI()/90)</f>
        <v>-2.7356599491433937</v>
      </c>
      <c r="F11" s="11">
        <f>F4*COS((F5-F9)*PI()/90)+F7*COS(F8*PI()/90)</f>
        <v>-1.9396926207859084</v>
      </c>
    </row>
    <row r="12" spans="1:6" ht="16.5" customHeight="1" hidden="1">
      <c r="A12" s="9" t="s">
        <v>9</v>
      </c>
      <c r="B12" s="11">
        <f>B4*SIN((B5-B9)*PI()/90)+B7*SIN(B8*PI()/90)</f>
        <v>-0.8598478317702034</v>
      </c>
      <c r="C12" s="11">
        <f>C4*SIN((C5-C9)*PI()/90)+C7*SIN(C8*PI()/90)</f>
        <v>-0.9999999999999981</v>
      </c>
      <c r="D12" s="10"/>
      <c r="E12" s="11">
        <f>E4*SIN((E5-E9)*PI()/90)+E7*SIN(E8*PI()/90)</f>
        <v>-0.2954912543526767</v>
      </c>
      <c r="F12" s="11">
        <f>F4*SIN((F5-F9)*PI()/90)+F7*SIN(F8*PI()/90)</f>
        <v>0.3420201433256688</v>
      </c>
    </row>
    <row r="13" spans="1:6" ht="16.5" customHeight="1" hidden="1">
      <c r="A13" s="9" t="s">
        <v>10</v>
      </c>
      <c r="B13" s="11">
        <f>-((B11^2+B12^2)^0.5)</f>
        <v>-0.9775126473778503</v>
      </c>
      <c r="C13" s="11">
        <f>-((C11^2+C12^2)^0.5)</f>
        <v>-3.8637033051562737</v>
      </c>
      <c r="D13" s="10"/>
      <c r="E13" s="11">
        <f>-((E11^2+E12^2)^0.5)</f>
        <v>-2.7515723575341706</v>
      </c>
      <c r="F13" s="11">
        <f>-((F11^2+F12^2)^0.5)</f>
        <v>-1.969615506024416</v>
      </c>
    </row>
    <row r="14" spans="1:6" ht="16.5" customHeight="1" hidden="1">
      <c r="A14" s="9" t="s">
        <v>11</v>
      </c>
      <c r="B14" s="11">
        <f>IF(B12=0,IF(B13-B11=0,180-B9,90-B9),+B9+ATAN((B13-B11)/B12)*180/PI())</f>
        <v>64.20121834918127</v>
      </c>
      <c r="C14" s="11">
        <f>IF(C12=0,IF(C13-C11=0,180-C9,90-C9),+C9+ATAN((C13-C11)/C12)*180/PI())</f>
        <v>-7.499999999999999</v>
      </c>
      <c r="D14" s="10"/>
      <c r="E14" s="11">
        <f>IF(E12=0,IF(E13-E11=0,180-E9,90-E9),+E9+ATAN((E13-E11)/E12)*180/PI())</f>
        <v>8.08244006350475</v>
      </c>
      <c r="F14" s="11">
        <f>IF(F12=0,IF(F13-F11=0,180-F9,90-F9),+F9+ATAN((F13-F11)/F12)*180/PI())</f>
        <v>-14.999999999999979</v>
      </c>
    </row>
    <row r="15" spans="1:6" ht="16.5" customHeight="1">
      <c r="A15" s="7" t="s">
        <v>14</v>
      </c>
      <c r="B15" s="12"/>
      <c r="C15" s="12"/>
      <c r="D15" s="10"/>
      <c r="E15" s="12"/>
      <c r="F15" s="12"/>
    </row>
    <row r="16" spans="1:6" ht="16.5" customHeight="1">
      <c r="A16" s="9" t="s">
        <v>2</v>
      </c>
      <c r="B16" s="4">
        <f>B3+B6+(B4+B7)/2-B13/2</f>
        <v>-2.386243676311075</v>
      </c>
      <c r="C16" s="4">
        <f>(C3+C6+(C4+C7)/2-C13/2)</f>
        <v>-0.06814834742186315</v>
      </c>
      <c r="D16" s="10"/>
      <c r="E16" s="4">
        <f>INT((E3+E6+(E4+E7)/2-E13/2+0.1249)*4)/4</f>
        <v>-0.5</v>
      </c>
      <c r="F16" s="4">
        <f>INT((F3+F6+(F4+F7)/2-F13/2+0.1249)*4)/4</f>
        <v>-1.5</v>
      </c>
    </row>
    <row r="17" spans="1:6" ht="16.5" customHeight="1">
      <c r="A17" s="9" t="s">
        <v>12</v>
      </c>
      <c r="B17" s="5">
        <f>B13</f>
        <v>-0.9775126473778503</v>
      </c>
      <c r="C17" s="5">
        <f>C13</f>
        <v>-3.8637033051562737</v>
      </c>
      <c r="D17" s="10"/>
      <c r="E17" s="5">
        <f>INT((E13+0.1249)*4)/4</f>
        <v>-2.75</v>
      </c>
      <c r="F17" s="5">
        <f>INT((F13+0.1249)*4)/4</f>
        <v>-2</v>
      </c>
    </row>
    <row r="18" spans="1:6" ht="16.5" customHeight="1">
      <c r="A18" s="9" t="s">
        <v>3</v>
      </c>
      <c r="B18" s="6">
        <f>INT((IF(B14&lt;=0.5,B14+180,B14))+0.499)</f>
        <v>64</v>
      </c>
      <c r="C18" s="6">
        <f>INT((IF(C14&lt;=0.5,C14+180,C14))+0.499)</f>
        <v>172</v>
      </c>
      <c r="D18" s="10"/>
      <c r="E18" s="6">
        <f>INT((IF(E14&lt;=0.5,E14+180,E14))+0.499)</f>
        <v>8</v>
      </c>
      <c r="F18" s="6">
        <f>INT((IF(F14&lt;=0.5,F14+180,F14))+0.499)</f>
        <v>165</v>
      </c>
    </row>
    <row r="19" spans="1:6" ht="14.25" customHeight="1">
      <c r="A19" s="7"/>
      <c r="B19" s="13"/>
      <c r="C19" s="13"/>
      <c r="E19" s="13"/>
      <c r="F19" s="13"/>
    </row>
    <row r="24" ht="12.75">
      <c r="B24" s="14"/>
    </row>
    <row r="25" ht="12.75">
      <c r="C25" s="15"/>
    </row>
    <row r="26" ht="12.75">
      <c r="C26" s="16"/>
    </row>
    <row r="29" spans="1:6" ht="12.75">
      <c r="A29" s="7"/>
      <c r="B29" s="7"/>
      <c r="C29" s="7"/>
      <c r="E29" s="7"/>
      <c r="F29" s="7"/>
    </row>
    <row r="34" spans="1:6" ht="12.75">
      <c r="A34" s="7"/>
      <c r="B34" s="7"/>
      <c r="C34" s="7"/>
      <c r="E34" s="7"/>
      <c r="F34" s="7"/>
    </row>
  </sheetData>
  <printOptions horizontalCentered="1"/>
  <pageMargins left="0.7480314960629921" right="0.7480314960629921" top="0.984251968503937" bottom="0.984251968503937" header="0.5118110236220472" footer="0.5118110236220472"/>
  <pageSetup horizontalDpi="300" verticalDpi="300"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Visioncare Research Ltd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Eyecare</dc:title>
  <dc:subject/>
  <dc:creator>Graeme Young</dc:creator>
  <cp:keywords/>
  <dc:description/>
  <cp:lastModifiedBy>Chris Hunt</cp:lastModifiedBy>
  <dcterms:created xsi:type="dcterms:W3CDTF">2001-11-14T11:11:18Z</dcterms:created>
  <dcterms:modified xsi:type="dcterms:W3CDTF">2004-07-02T08:42:35Z</dcterms:modified>
  <cp:category/>
  <cp:version/>
  <cp:contentType/>
  <cp:contentStatus/>
</cp:coreProperties>
</file>